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45" windowWidth="19440" windowHeight="12240" activeTab="1"/>
  </bookViews>
  <sheets>
    <sheet name="real" sheetId="1" r:id="rId1"/>
    <sheet name="complex" sheetId="2" r:id="rId2"/>
  </sheets>
  <definedNames>
    <definedName name="solver_adj" localSheetId="1" hidden="1">complex!$A$34:$B$34</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complex!$R$34</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definedName>
  </definedNames>
  <calcPr calcId="125725" refMode="R1C1" iterate="1"/>
</workbook>
</file>

<file path=xl/calcChain.xml><?xml version="1.0" encoding="utf-8"?>
<calcChain xmlns="http://schemas.openxmlformats.org/spreadsheetml/2006/main">
  <c r="A25" i="2"/>
  <c r="B25" s="1"/>
  <c r="E4"/>
  <c r="E6" s="1"/>
  <c r="D4"/>
  <c r="D6" s="1"/>
  <c r="C4"/>
  <c r="C6" s="1"/>
  <c r="I15" s="1"/>
  <c r="B4"/>
  <c r="C16" s="1"/>
  <c r="L3"/>
  <c r="K3"/>
  <c r="J3"/>
  <c r="I3"/>
  <c r="L2"/>
  <c r="K2"/>
  <c r="J2"/>
  <c r="I2"/>
  <c r="J29" i="1"/>
  <c r="J28"/>
  <c r="A29"/>
  <c r="A28"/>
  <c r="A23"/>
  <c r="A22"/>
  <c r="A18"/>
  <c r="B18" s="1"/>
  <c r="A17"/>
  <c r="B17" s="1"/>
  <c r="D17" s="1"/>
  <c r="A13"/>
  <c r="B13" s="1"/>
  <c r="C13" s="1"/>
  <c r="A12"/>
  <c r="B12" s="1"/>
  <c r="C12" s="1"/>
  <c r="A7"/>
  <c r="A8"/>
  <c r="B63"/>
  <c r="B62"/>
  <c r="B61"/>
  <c r="B60"/>
  <c r="B59"/>
  <c r="B58"/>
  <c r="B57"/>
  <c r="B56"/>
  <c r="B55"/>
  <c r="B54"/>
  <c r="B53"/>
  <c r="B52"/>
  <c r="B51"/>
  <c r="B50"/>
  <c r="B49"/>
  <c r="B48"/>
  <c r="B47"/>
  <c r="B46"/>
  <c r="B45"/>
  <c r="B44"/>
  <c r="B43"/>
  <c r="G2"/>
  <c r="F2"/>
  <c r="E2"/>
  <c r="C14" i="2" l="1"/>
  <c r="C15"/>
  <c r="I14"/>
  <c r="I13"/>
  <c r="I16"/>
  <c r="I12"/>
  <c r="B6"/>
  <c r="C13"/>
  <c r="C12"/>
  <c r="D18" i="1"/>
  <c r="C18"/>
  <c r="C17"/>
  <c r="E17" s="1"/>
  <c r="E18" l="1"/>
  <c r="B12" i="2" l="1"/>
  <c r="D12"/>
  <c r="E12"/>
  <c r="F12"/>
  <c r="G12"/>
  <c r="J12"/>
  <c r="K12"/>
  <c r="L12"/>
  <c r="M12"/>
  <c r="N12"/>
  <c r="O12"/>
  <c r="P12"/>
  <c r="Q12"/>
  <c r="B13"/>
  <c r="D13"/>
  <c r="E13"/>
  <c r="F13"/>
  <c r="G13"/>
  <c r="J13"/>
  <c r="K13"/>
  <c r="L13"/>
  <c r="M13"/>
  <c r="N13"/>
  <c r="O13"/>
  <c r="P13"/>
  <c r="Q13"/>
  <c r="B14"/>
  <c r="D14"/>
  <c r="E14"/>
  <c r="F14"/>
  <c r="G14"/>
  <c r="J14"/>
  <c r="K14"/>
  <c r="L14"/>
  <c r="M14"/>
  <c r="N14"/>
  <c r="O14"/>
  <c r="P14"/>
  <c r="Q14"/>
  <c r="B15"/>
  <c r="D15"/>
  <c r="E15"/>
  <c r="F15"/>
  <c r="G15"/>
  <c r="J15"/>
  <c r="K15"/>
  <c r="L15"/>
  <c r="M15"/>
  <c r="N15"/>
  <c r="O15"/>
  <c r="P15"/>
  <c r="Q15"/>
  <c r="B16"/>
  <c r="D16"/>
  <c r="E16"/>
  <c r="F16"/>
  <c r="G16"/>
  <c r="J16"/>
  <c r="K16"/>
  <c r="L16"/>
  <c r="M16"/>
  <c r="N16"/>
  <c r="O16"/>
  <c r="P16"/>
  <c r="Q16"/>
  <c r="B22" i="1"/>
  <c r="C22"/>
  <c r="D22"/>
  <c r="E22"/>
  <c r="B23"/>
  <c r="C23"/>
  <c r="D23"/>
  <c r="E23"/>
  <c r="B28"/>
  <c r="C28"/>
  <c r="D28"/>
  <c r="E28"/>
  <c r="F28"/>
  <c r="G28"/>
  <c r="B29"/>
  <c r="C29"/>
  <c r="D29"/>
  <c r="E29"/>
  <c r="F29"/>
  <c r="G29"/>
</calcChain>
</file>

<file path=xl/sharedStrings.xml><?xml version="1.0" encoding="utf-8"?>
<sst xmlns="http://schemas.openxmlformats.org/spreadsheetml/2006/main" count="97" uniqueCount="72">
  <si>
    <t>a</t>
  </si>
  <si>
    <t>b</t>
  </si>
  <si>
    <t>c</t>
  </si>
  <si>
    <t>plot function to visualize finding the roots</t>
  </si>
  <si>
    <t>initial guess for x</t>
  </si>
  <si>
    <t>random numbers for generating coefficients</t>
  </si>
  <si>
    <t>copy -&gt; paste special as values into A2:C2 to get a new parabola</t>
  </si>
  <si>
    <t>This part is not necessary to the algorithm. However, I find this part useful during development so I can see where the roots are and visually identify those cases where no roots are possible</t>
  </si>
  <si>
    <t>Since there are two roots, one on each side of the axis of symmetry, use the axis of symmetry to get two starting points, one on each side.</t>
  </si>
  <si>
    <t>current x</t>
  </si>
  <si>
    <t>step 1</t>
  </si>
  <si>
    <t>step 2</t>
  </si>
  <si>
    <t>get initial values for x</t>
  </si>
  <si>
    <t>put the initial values into x and compute y at x0</t>
  </si>
  <si>
    <t>y</t>
  </si>
  <si>
    <t>dy/dx</t>
  </si>
  <si>
    <t>step 3</t>
  </si>
  <si>
    <t>step 4</t>
  </si>
  <si>
    <t>x(i)</t>
  </si>
  <si>
    <t>x(i+1)</t>
  </si>
  <si>
    <t>NR algorithm needs "slope" (first derivative for those of you who have taken calculus). Once we have the slope, then we can obtain our next estimate for x.</t>
  </si>
  <si>
    <t>step 5</t>
  </si>
  <si>
    <t>Now, we want to introduce the circular reference to loop through x(i) until the root is found. I will usually include an IFERROR() (or other IF() function) to "reset" the loop if something goes wrong in the loop).</t>
  </si>
  <si>
    <t>Test for convergence and other tests/loop controls that I want</t>
  </si>
  <si>
    <t>does y=0?</t>
  </si>
  <si>
    <t>x not changing?</t>
  </si>
  <si>
    <t>reset?</t>
  </si>
  <si>
    <t>In this case, since I know how to get the roots through the quadratic formula, I can test to see if I have the correct roots</t>
  </si>
  <si>
    <t>x, quad</t>
  </si>
  <si>
    <t>I like to include some kind of "reset" column that allows me to recognize when the loop is failing to converge or converging on the wrong answer so I can block the loop or input a better initial guess.</t>
  </si>
  <si>
    <t>To use the reset column, simply enter TRUE if you want to use the initial guess in column A and block the loop. FALSE indicates that the loop should run normally.</t>
  </si>
  <si>
    <t>Things to do next:</t>
  </si>
  <si>
    <t>Try different functions. Maybe a cubic or quartic or higher order polynomial. Or other function type (exponential, logarithmic).</t>
  </si>
  <si>
    <t>Adding tests to block the loop if it is obvious that a root cannot be found.</t>
  </si>
  <si>
    <t>In this case, we used simple symbolic calculus to get the formula for the 1st derivative to get the slope. For other functions, the slope formula may be more difficult to derive, and a numeric derivative may be preferable (secant method).</t>
  </si>
  <si>
    <t>a+bx+cx^2+dx^3</t>
  </si>
  <si>
    <t>random numbers for coming up with a new problem.</t>
  </si>
  <si>
    <t>real</t>
  </si>
  <si>
    <t>im</t>
  </si>
  <si>
    <t>complex</t>
  </si>
  <si>
    <t>exponent</t>
  </si>
  <si>
    <t>derivative</t>
  </si>
  <si>
    <t>compute polynomial</t>
  </si>
  <si>
    <t>df/dx</t>
  </si>
  <si>
    <t>x</t>
  </si>
  <si>
    <t>xi</t>
  </si>
  <si>
    <t>b*xi</t>
  </si>
  <si>
    <t>c*xi^2</t>
  </si>
  <si>
    <t>d*xi^3</t>
  </si>
  <si>
    <t>yi</t>
  </si>
  <si>
    <t>2c*xi</t>
  </si>
  <si>
    <t>3d*xi^2</t>
  </si>
  <si>
    <t>xi+1</t>
  </si>
  <si>
    <t>-10-10i</t>
  </si>
  <si>
    <t>10+10i</t>
  </si>
  <si>
    <t>for finding roots of negative numbers</t>
  </si>
  <si>
    <t>10-10i</t>
  </si>
  <si>
    <t>-10+10i</t>
  </si>
  <si>
    <t>.01+.01i</t>
  </si>
  <si>
    <t>d</t>
  </si>
  <si>
    <t>If you are looking at cubed roots of negative numbers</t>
  </si>
  <si>
    <t>compare to IMPOWER() function</t>
  </si>
  <si>
    <t>number</t>
  </si>
  <si>
    <t>root using IMPOWER() function</t>
  </si>
  <si>
    <t>You will notice that it returns one of the roots (should match one of the roots above)</t>
  </si>
  <si>
    <t>but it may not return the real root</t>
  </si>
  <si>
    <t>This part separates the real from the imaginary so that the numbers can be formatted, if desired</t>
  </si>
  <si>
    <t>If there are fewer than three unique roots</t>
  </si>
  <si>
    <t>set these to TRUE then back to FALSE.</t>
  </si>
  <si>
    <t>This will reset the algorithm to use the initial values in column A</t>
  </si>
  <si>
    <t>which should find all three roots.</t>
  </si>
  <si>
    <t>copy this block and paste special as values into the coefficient block to get a new problem</t>
  </si>
</sst>
</file>

<file path=xl/styles.xml><?xml version="1.0" encoding="utf-8"?>
<styleSheet xmlns="http://schemas.openxmlformats.org/spreadsheetml/2006/main">
  <numFmts count="1">
    <numFmt numFmtId="164" formatCode="0.000"/>
  </numFmts>
  <fonts count="1">
    <font>
      <sz val="10"/>
      <color theme="1"/>
      <name val="Arial"/>
      <family val="2"/>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quotePrefix="1"/>
    <xf numFmtId="0" fontId="0" fillId="0" borderId="6" xfId="0" applyBorder="1"/>
    <xf numFmtId="0" fontId="0" fillId="0" borderId="7" xfId="0" applyBorder="1"/>
    <xf numFmtId="0" fontId="0" fillId="0" borderId="8" xfId="0" applyBorder="1"/>
    <xf numFmtId="164" fontId="0" fillId="0" borderId="4" xfId="0" applyNumberFormat="1" applyBorder="1"/>
    <xf numFmtId="164" fontId="0" fillId="0" borderId="0"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tx>
            <c:v>parabola</c:v>
          </c:tx>
          <c:spPr>
            <a:ln w="19050"/>
          </c:spPr>
          <c:marker>
            <c:symbol val="none"/>
          </c:marker>
          <c:xVal>
            <c:numRef>
              <c:f>real!$A$43:$A$63</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real!$B$43:$B$63</c:f>
              <c:numCache>
                <c:formatCode>General</c:formatCode>
                <c:ptCount val="21"/>
                <c:pt idx="0">
                  <c:v>-56.627200259283804</c:v>
                </c:pt>
                <c:pt idx="1">
                  <c:v>-45.204438224383772</c:v>
                </c:pt>
                <c:pt idx="2">
                  <c:v>-35.045709098717445</c:v>
                </c:pt>
                <c:pt idx="3">
                  <c:v>-26.151012882284824</c:v>
                </c:pt>
                <c:pt idx="4">
                  <c:v>-18.520349575085909</c:v>
                </c:pt>
                <c:pt idx="5">
                  <c:v>-12.153719177120697</c:v>
                </c:pt>
                <c:pt idx="6">
                  <c:v>-7.051121688389193</c:v>
                </c:pt>
                <c:pt idx="7">
                  <c:v>-3.212557108891394</c:v>
                </c:pt>
                <c:pt idx="8">
                  <c:v>-0.63802543862730055</c:v>
                </c:pt>
                <c:pt idx="9">
                  <c:v>0.67247332240308744</c:v>
                </c:pt>
                <c:pt idx="10">
                  <c:v>0.71893917419976994</c:v>
                </c:pt>
                <c:pt idx="11">
                  <c:v>-0.49862788323725304</c:v>
                </c:pt>
                <c:pt idx="12">
                  <c:v>-2.9802278499079815</c:v>
                </c:pt>
                <c:pt idx="13">
                  <c:v>-6.7258607258124155</c:v>
                </c:pt>
                <c:pt idx="14">
                  <c:v>-11.735526510950555</c:v>
                </c:pt>
                <c:pt idx="15">
                  <c:v>-18.009225205322402</c:v>
                </c:pt>
                <c:pt idx="16">
                  <c:v>-25.546956808927952</c:v>
                </c:pt>
                <c:pt idx="17">
                  <c:v>-34.348721321767208</c:v>
                </c:pt>
                <c:pt idx="18">
                  <c:v>-44.414518743840169</c:v>
                </c:pt>
                <c:pt idx="19">
                  <c:v>-55.744349075146836</c:v>
                </c:pt>
                <c:pt idx="20">
                  <c:v>-68.338212315687201</c:v>
                </c:pt>
              </c:numCache>
            </c:numRef>
          </c:yVal>
          <c:smooth val="1"/>
        </c:ser>
        <c:ser>
          <c:idx val="1"/>
          <c:order val="1"/>
          <c:tx>
            <c:v>roots</c:v>
          </c:tx>
          <c:spPr>
            <a:ln>
              <a:noFill/>
            </a:ln>
          </c:spPr>
          <c:marker>
            <c:symbol val="circle"/>
            <c:size val="7"/>
          </c:marker>
          <c:xVal>
            <c:numRef>
              <c:f>real!$B$28:$B$29</c:f>
              <c:numCache>
                <c:formatCode>General</c:formatCode>
                <c:ptCount val="2"/>
                <c:pt idx="0">
                  <c:v>0.69956852586164664</c:v>
                </c:pt>
                <c:pt idx="1">
                  <c:v>-1.6260485226129155</c:v>
                </c:pt>
              </c:numCache>
            </c:numRef>
          </c:xVal>
          <c:yVal>
            <c:numRef>
              <c:f>real!$C$28:$C$29</c:f>
              <c:numCache>
                <c:formatCode>General</c:formatCode>
                <c:ptCount val="2"/>
                <c:pt idx="0">
                  <c:v>0</c:v>
                </c:pt>
                <c:pt idx="1">
                  <c:v>0</c:v>
                </c:pt>
              </c:numCache>
            </c:numRef>
          </c:yVal>
          <c:smooth val="1"/>
        </c:ser>
        <c:axId val="123064704"/>
        <c:axId val="123066240"/>
      </c:scatterChart>
      <c:valAx>
        <c:axId val="123064704"/>
        <c:scaling>
          <c:orientation val="minMax"/>
        </c:scaling>
        <c:axPos val="b"/>
        <c:numFmt formatCode="General" sourceLinked="1"/>
        <c:tickLblPos val="nextTo"/>
        <c:crossAx val="123066240"/>
        <c:crossesAt val="-100"/>
        <c:crossBetween val="midCat"/>
      </c:valAx>
      <c:valAx>
        <c:axId val="123066240"/>
        <c:scaling>
          <c:orientation val="minMax"/>
        </c:scaling>
        <c:axPos val="l"/>
        <c:majorGridlines/>
        <c:numFmt formatCode="General" sourceLinked="1"/>
        <c:tickLblPos val="nextTo"/>
        <c:crossAx val="123064704"/>
        <c:crossesAt val="-100"/>
        <c:crossBetween val="midCat"/>
      </c:valAx>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457200</xdr:colOff>
      <xdr:row>36</xdr:row>
      <xdr:rowOff>19050</xdr:rowOff>
    </xdr:from>
    <xdr:to>
      <xdr:col>15</xdr:col>
      <xdr:colOff>152400</xdr:colOff>
      <xdr:row>53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3"/>
  <sheetViews>
    <sheetView topLeftCell="A7" workbookViewId="0">
      <selection activeCell="H29" sqref="H29"/>
    </sheetView>
  </sheetViews>
  <sheetFormatPr defaultRowHeight="12.75"/>
  <sheetData>
    <row r="1" spans="1:7">
      <c r="A1" t="s">
        <v>0</v>
      </c>
      <c r="B1" t="s">
        <v>1</v>
      </c>
      <c r="C1" t="s">
        <v>2</v>
      </c>
      <c r="E1" t="s">
        <v>5</v>
      </c>
    </row>
    <row r="2" spans="1:7">
      <c r="A2">
        <v>-0.63201645461685274</v>
      </c>
      <c r="B2">
        <v>-0.58555060282017024</v>
      </c>
      <c r="C2">
        <v>0.71893917419976994</v>
      </c>
      <c r="E2">
        <f ca="1">2*RAND()-1</f>
        <v>-0.75396243189970402</v>
      </c>
      <c r="F2">
        <f t="shared" ref="F2:G2" ca="1" si="0">2*RAND()-1</f>
        <v>-0.49488897739976956</v>
      </c>
      <c r="G2">
        <f t="shared" ca="1" si="0"/>
        <v>-0.4118407413451588</v>
      </c>
    </row>
    <row r="3" spans="1:7">
      <c r="E3" t="s">
        <v>6</v>
      </c>
    </row>
    <row r="4" spans="1:7">
      <c r="A4" t="s">
        <v>10</v>
      </c>
      <c r="B4" t="s">
        <v>12</v>
      </c>
    </row>
    <row r="5" spans="1:7">
      <c r="A5" t="s">
        <v>8</v>
      </c>
    </row>
    <row r="6" spans="1:7">
      <c r="A6" t="s">
        <v>4</v>
      </c>
    </row>
    <row r="7" spans="1:7">
      <c r="A7">
        <f>-$B$2/2/$A$2+1</f>
        <v>0.53676000162436555</v>
      </c>
    </row>
    <row r="8" spans="1:7">
      <c r="A8">
        <f>-$B$2/2/$A$2-1</f>
        <v>-1.4632399983756343</v>
      </c>
    </row>
    <row r="10" spans="1:7">
      <c r="A10" t="s">
        <v>11</v>
      </c>
      <c r="B10" t="s">
        <v>13</v>
      </c>
    </row>
    <row r="11" spans="1:7">
      <c r="A11" t="s">
        <v>4</v>
      </c>
      <c r="B11" t="s">
        <v>9</v>
      </c>
      <c r="C11" t="s">
        <v>14</v>
      </c>
    </row>
    <row r="12" spans="1:7">
      <c r="A12">
        <f>-$B$2/2/$A$2+1</f>
        <v>0.53676000162436555</v>
      </c>
      <c r="B12">
        <f>A12</f>
        <v>0.53676000162436555</v>
      </c>
      <c r="C12">
        <f>$C$2+SERIESSUM(B12,2,-1,$A$2:$B$2)</f>
        <v>0.22254794973255088</v>
      </c>
    </row>
    <row r="13" spans="1:7">
      <c r="A13">
        <f>-$B$2/2/$A$2-1</f>
        <v>-1.4632399983756343</v>
      </c>
      <c r="B13">
        <f>A13</f>
        <v>-1.4632399983756343</v>
      </c>
      <c r="C13">
        <f>$C$2+SERIESSUM(B13,2,-1,$A$2:$B$2)</f>
        <v>0.2225479497325511</v>
      </c>
    </row>
    <row r="15" spans="1:7">
      <c r="A15" t="s">
        <v>16</v>
      </c>
      <c r="B15" t="s">
        <v>20</v>
      </c>
    </row>
    <row r="16" spans="1:7">
      <c r="A16" t="s">
        <v>4</v>
      </c>
      <c r="B16" t="s">
        <v>18</v>
      </c>
      <c r="C16" t="s">
        <v>14</v>
      </c>
      <c r="D16" t="s">
        <v>15</v>
      </c>
      <c r="E16" t="s">
        <v>19</v>
      </c>
    </row>
    <row r="17" spans="1:12">
      <c r="A17">
        <f>-$B$2/2/$A$2+1</f>
        <v>0.53676000162436555</v>
      </c>
      <c r="B17">
        <f>A17</f>
        <v>0.53676000162436555</v>
      </c>
      <c r="C17">
        <f>$C$2+SERIESSUM(B17,2,-1,$A$2:$B$2)</f>
        <v>0.22254794973255088</v>
      </c>
      <c r="D17">
        <f>$B$2+2*$A$2*B17</f>
        <v>-1.2640329092337055</v>
      </c>
      <c r="E17">
        <f>B17-C17/D17</f>
        <v>0.71282183364380725</v>
      </c>
    </row>
    <row r="18" spans="1:12">
      <c r="A18">
        <f>-$B$2/2/$A$2-1</f>
        <v>-1.4632399983756343</v>
      </c>
      <c r="B18">
        <f>A18</f>
        <v>-1.4632399983756343</v>
      </c>
      <c r="C18">
        <f>$C$2+SERIESSUM(B18,2,-1,$A$2:$B$2)</f>
        <v>0.2225479497325511</v>
      </c>
      <c r="D18">
        <f>$B$2+2*$A$2*B18</f>
        <v>1.2640329092337053</v>
      </c>
      <c r="E18">
        <f>B18-C18/D18</f>
        <v>-1.6393018303950764</v>
      </c>
    </row>
    <row r="20" spans="1:12">
      <c r="A20" t="s">
        <v>17</v>
      </c>
      <c r="B20" t="s">
        <v>22</v>
      </c>
    </row>
    <row r="21" spans="1:12">
      <c r="A21" t="s">
        <v>4</v>
      </c>
      <c r="B21" t="s">
        <v>18</v>
      </c>
      <c r="C21" t="s">
        <v>14</v>
      </c>
      <c r="D21" t="s">
        <v>15</v>
      </c>
      <c r="E21" t="s">
        <v>19</v>
      </c>
    </row>
    <row r="22" spans="1:12">
      <c r="A22">
        <f>-$B$2/2/$A$2+1</f>
        <v>0.53676000162436555</v>
      </c>
      <c r="B22">
        <f ca="1">IFERROR(E22,A22)</f>
        <v>-1.6260485226129155</v>
      </c>
      <c r="C22">
        <f ca="1">$C$2+SERIESSUM(B22,2,-1,$A$2:$B$2)</f>
        <v>0</v>
      </c>
      <c r="D22">
        <f t="shared" ref="D22:D23" ca="1" si="1">$B$2+2*$A$2*B22</f>
        <v>1.4698282417734023</v>
      </c>
      <c r="E22">
        <f ca="1">B22-C22/D22</f>
        <v>-1.6260485226129155</v>
      </c>
    </row>
    <row r="23" spans="1:12">
      <c r="A23">
        <f>-$B$2/2/$A$2-1</f>
        <v>-1.4632399983756343</v>
      </c>
      <c r="B23">
        <f ca="1">IFERROR(E23,A23)</f>
        <v>-1.6260485226129155</v>
      </c>
      <c r="C23">
        <f ca="1">$C$2+SERIESSUM(B23,2,-1,$A$2:$B$2)</f>
        <v>0</v>
      </c>
      <c r="D23">
        <f t="shared" ca="1" si="1"/>
        <v>1.4698282417734023</v>
      </c>
      <c r="E23">
        <f ca="1">B23-C23/D23</f>
        <v>-1.6260485226129155</v>
      </c>
    </row>
    <row r="26" spans="1:12">
      <c r="A26" t="s">
        <v>21</v>
      </c>
      <c r="B26" t="s">
        <v>23</v>
      </c>
      <c r="J26" t="s">
        <v>27</v>
      </c>
    </row>
    <row r="27" spans="1:12">
      <c r="A27" t="s">
        <v>4</v>
      </c>
      <c r="B27" t="s">
        <v>18</v>
      </c>
      <c r="C27" t="s">
        <v>14</v>
      </c>
      <c r="D27" t="s">
        <v>15</v>
      </c>
      <c r="E27" t="s">
        <v>19</v>
      </c>
      <c r="F27" t="s">
        <v>24</v>
      </c>
      <c r="G27" t="s">
        <v>25</v>
      </c>
      <c r="H27" t="s">
        <v>26</v>
      </c>
      <c r="J27" t="s">
        <v>28</v>
      </c>
    </row>
    <row r="28" spans="1:12">
      <c r="A28">
        <f>-$B$2/2/$A$2+1</f>
        <v>0.53676000162436555</v>
      </c>
      <c r="B28">
        <f ca="1">IF($H28,A28,IFERROR(E28,A28))</f>
        <v>0.69956852586164664</v>
      </c>
      <c r="C28">
        <f ca="1">$C$2+SERIESSUM(B28,2,-1,$A$2:$B$2)</f>
        <v>0</v>
      </c>
      <c r="D28">
        <f t="shared" ref="D28:D29" ca="1" si="2">$B$2+2*$A$2*B28</f>
        <v>-1.4698282417734023</v>
      </c>
      <c r="E28">
        <f ca="1">B28-C28/D28</f>
        <v>0.69956852586164664</v>
      </c>
      <c r="F28" t="b">
        <f ca="1">ABS(C28)&lt;0.00000001</f>
        <v>1</v>
      </c>
      <c r="G28" t="b">
        <f ca="1">ABS(E28-B28)&lt;0.000001</f>
        <v>1</v>
      </c>
      <c r="H28" t="b">
        <v>0</v>
      </c>
      <c r="J28">
        <f>(-$B$2+SQRT($B$2^2-4*$A$2*$C$2))/2/$A$2</f>
        <v>-1.6260485226129153</v>
      </c>
      <c r="L28" t="s">
        <v>29</v>
      </c>
    </row>
    <row r="29" spans="1:12">
      <c r="A29">
        <f>-$B$2/2/$A$2-1</f>
        <v>-1.4632399983756343</v>
      </c>
      <c r="B29">
        <f ca="1">IF($H29,A29,IFERROR(E29,A29))</f>
        <v>-1.6260485226129155</v>
      </c>
      <c r="C29">
        <f ca="1">$C$2+SERIESSUM(B29,2,-1,$A$2:$B$2)</f>
        <v>0</v>
      </c>
      <c r="D29">
        <f t="shared" ca="1" si="2"/>
        <v>1.4698282417734023</v>
      </c>
      <c r="E29">
        <f ca="1">B29-C29/D29</f>
        <v>-1.6260485226129155</v>
      </c>
      <c r="F29" t="b">
        <f ca="1">ABS(C29)&lt;0.0000000001</f>
        <v>1</v>
      </c>
      <c r="G29" t="b">
        <f ca="1">ABS(E29-B29)&lt;0.000001</f>
        <v>1</v>
      </c>
      <c r="H29" t="b">
        <v>0</v>
      </c>
      <c r="J29">
        <f>(-$B$2-SQRT($B$2^2-4*$A$2*$C$2))/2/$A$2</f>
        <v>0.69956852586164653</v>
      </c>
      <c r="L29" t="s">
        <v>30</v>
      </c>
    </row>
    <row r="32" spans="1:12">
      <c r="A32" t="s">
        <v>31</v>
      </c>
    </row>
    <row r="34" spans="1:2">
      <c r="A34" t="s">
        <v>32</v>
      </c>
    </row>
    <row r="35" spans="1:2">
      <c r="A35" t="s">
        <v>34</v>
      </c>
    </row>
    <row r="36" spans="1:2">
      <c r="A36" t="s">
        <v>33</v>
      </c>
    </row>
    <row r="41" spans="1:2">
      <c r="A41" t="s">
        <v>7</v>
      </c>
    </row>
    <row r="42" spans="1:2">
      <c r="A42" t="s">
        <v>3</v>
      </c>
    </row>
    <row r="43" spans="1:2">
      <c r="A43">
        <v>-10</v>
      </c>
      <c r="B43">
        <f>$C$2+SERIESSUM($A43,2,-1,$A$2:$B$2)</f>
        <v>-56.627200259283804</v>
      </c>
    </row>
    <row r="44" spans="1:2">
      <c r="A44">
        <v>-9</v>
      </c>
      <c r="B44">
        <f t="shared" ref="B44:B63" si="3">$C$2+SERIESSUM($A44,2,-1,$A$2:$B$2)</f>
        <v>-45.204438224383772</v>
      </c>
    </row>
    <row r="45" spans="1:2">
      <c r="A45">
        <v>-8</v>
      </c>
      <c r="B45">
        <f t="shared" si="3"/>
        <v>-35.045709098717445</v>
      </c>
    </row>
    <row r="46" spans="1:2">
      <c r="A46">
        <v>-7</v>
      </c>
      <c r="B46">
        <f t="shared" si="3"/>
        <v>-26.151012882284824</v>
      </c>
    </row>
    <row r="47" spans="1:2">
      <c r="A47">
        <v>-6</v>
      </c>
      <c r="B47">
        <f t="shared" si="3"/>
        <v>-18.520349575085909</v>
      </c>
    </row>
    <row r="48" spans="1:2">
      <c r="A48">
        <v>-5</v>
      </c>
      <c r="B48">
        <f t="shared" si="3"/>
        <v>-12.153719177120697</v>
      </c>
    </row>
    <row r="49" spans="1:2">
      <c r="A49">
        <v>-4</v>
      </c>
      <c r="B49">
        <f t="shared" si="3"/>
        <v>-7.051121688389193</v>
      </c>
    </row>
    <row r="50" spans="1:2">
      <c r="A50">
        <v>-3</v>
      </c>
      <c r="B50">
        <f t="shared" si="3"/>
        <v>-3.212557108891394</v>
      </c>
    </row>
    <row r="51" spans="1:2">
      <c r="A51">
        <v>-2</v>
      </c>
      <c r="B51">
        <f t="shared" si="3"/>
        <v>-0.63802543862730055</v>
      </c>
    </row>
    <row r="52" spans="1:2">
      <c r="A52">
        <v>-1</v>
      </c>
      <c r="B52">
        <f t="shared" si="3"/>
        <v>0.67247332240308744</v>
      </c>
    </row>
    <row r="53" spans="1:2">
      <c r="A53">
        <v>0</v>
      </c>
      <c r="B53">
        <f t="shared" si="3"/>
        <v>0.71893917419976994</v>
      </c>
    </row>
    <row r="54" spans="1:2">
      <c r="A54">
        <v>1</v>
      </c>
      <c r="B54">
        <f t="shared" si="3"/>
        <v>-0.49862788323725304</v>
      </c>
    </row>
    <row r="55" spans="1:2">
      <c r="A55">
        <v>2</v>
      </c>
      <c r="B55">
        <f t="shared" si="3"/>
        <v>-2.9802278499079815</v>
      </c>
    </row>
    <row r="56" spans="1:2">
      <c r="A56">
        <v>3</v>
      </c>
      <c r="B56">
        <f t="shared" si="3"/>
        <v>-6.7258607258124155</v>
      </c>
    </row>
    <row r="57" spans="1:2">
      <c r="A57">
        <v>4</v>
      </c>
      <c r="B57">
        <f t="shared" si="3"/>
        <v>-11.735526510950555</v>
      </c>
    </row>
    <row r="58" spans="1:2">
      <c r="A58">
        <v>5</v>
      </c>
      <c r="B58">
        <f t="shared" si="3"/>
        <v>-18.009225205322402</v>
      </c>
    </row>
    <row r="59" spans="1:2">
      <c r="A59">
        <v>6</v>
      </c>
      <c r="B59">
        <f t="shared" si="3"/>
        <v>-25.546956808927952</v>
      </c>
    </row>
    <row r="60" spans="1:2">
      <c r="A60">
        <v>7</v>
      </c>
      <c r="B60">
        <f t="shared" si="3"/>
        <v>-34.348721321767208</v>
      </c>
    </row>
    <row r="61" spans="1:2">
      <c r="A61">
        <v>8</v>
      </c>
      <c r="B61">
        <f t="shared" si="3"/>
        <v>-44.414518743840169</v>
      </c>
    </row>
    <row r="62" spans="1:2">
      <c r="A62">
        <v>9</v>
      </c>
      <c r="B62">
        <f t="shared" si="3"/>
        <v>-55.744349075146836</v>
      </c>
    </row>
    <row r="63" spans="1:2">
      <c r="A63">
        <v>10</v>
      </c>
      <c r="B63">
        <f t="shared" si="3"/>
        <v>-68.338212315687201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T28"/>
  <sheetViews>
    <sheetView tabSelected="1" workbookViewId="0"/>
  </sheetViews>
  <sheetFormatPr defaultRowHeight="12.75"/>
  <cols>
    <col min="7" max="7" width="8.5703125" customWidth="1"/>
    <col min="15" max="16" width="9.140625" customWidth="1"/>
  </cols>
  <sheetData>
    <row r="1" spans="1:20">
      <c r="B1" t="s">
        <v>0</v>
      </c>
      <c r="C1" t="s">
        <v>1</v>
      </c>
      <c r="D1" t="s">
        <v>2</v>
      </c>
      <c r="E1" t="s">
        <v>59</v>
      </c>
      <c r="G1" t="s">
        <v>35</v>
      </c>
      <c r="I1" t="s">
        <v>36</v>
      </c>
      <c r="N1" t="s">
        <v>55</v>
      </c>
    </row>
    <row r="2" spans="1:20">
      <c r="A2" t="s">
        <v>37</v>
      </c>
      <c r="B2">
        <v>-0.24108509373630471</v>
      </c>
      <c r="C2">
        <v>0.18474844822720482</v>
      </c>
      <c r="D2">
        <v>0.19416251155407283</v>
      </c>
      <c r="E2">
        <v>0.42934048259938429</v>
      </c>
      <c r="I2" s="1">
        <f ca="1">RAND()-0.5</f>
        <v>-0.33495174314375387</v>
      </c>
      <c r="J2" s="2">
        <f t="shared" ref="J2:L3" ca="1" si="0">RAND()-0.5</f>
        <v>0.16157084627040419</v>
      </c>
      <c r="K2" s="2">
        <f t="shared" ca="1" si="0"/>
        <v>0.21755066105886378</v>
      </c>
      <c r="L2" s="3">
        <f t="shared" ca="1" si="0"/>
        <v>-0.14382345781656647</v>
      </c>
      <c r="N2">
        <v>8</v>
      </c>
      <c r="O2">
        <v>0</v>
      </c>
      <c r="P2">
        <v>0</v>
      </c>
      <c r="Q2">
        <v>1</v>
      </c>
    </row>
    <row r="3" spans="1:20">
      <c r="A3" t="s">
        <v>38</v>
      </c>
      <c r="B3">
        <v>-0.36886798175321012</v>
      </c>
      <c r="C3">
        <v>-0.37536686927090201</v>
      </c>
      <c r="D3">
        <v>0.38675735766885122</v>
      </c>
      <c r="E3">
        <v>0.1744985159186756</v>
      </c>
      <c r="I3" s="8">
        <f t="shared" ref="I3" ca="1" si="1">RAND()-0.5</f>
        <v>0.40271210035768146</v>
      </c>
      <c r="J3" s="9">
        <f t="shared" ca="1" si="0"/>
        <v>0.26902620988574322</v>
      </c>
      <c r="K3" s="9">
        <f t="shared" ca="1" si="0"/>
        <v>-2.8305532079524909E-2</v>
      </c>
      <c r="L3" s="10">
        <f t="shared" ca="1" si="0"/>
        <v>-0.17549977260852123</v>
      </c>
      <c r="N3">
        <v>0</v>
      </c>
      <c r="O3">
        <v>0</v>
      </c>
      <c r="P3">
        <v>0</v>
      </c>
      <c r="Q3">
        <v>0</v>
      </c>
    </row>
    <row r="4" spans="1:20">
      <c r="A4" t="s">
        <v>39</v>
      </c>
      <c r="B4" t="str">
        <f>COMPLEX(B2,B3)</f>
        <v>-0.241085093736305-0.36886798175321i</v>
      </c>
      <c r="C4" t="str">
        <f t="shared" ref="C4:E4" si="2">COMPLEX(C2,C3)</f>
        <v>0.184748448227205-0.375366869270902i</v>
      </c>
      <c r="D4" t="str">
        <f t="shared" si="2"/>
        <v>0.194162511554073+0.386757357668851i</v>
      </c>
      <c r="E4" t="str">
        <f t="shared" si="2"/>
        <v>0.429340482599384+0.174498515918676i</v>
      </c>
      <c r="I4" t="s">
        <v>71</v>
      </c>
    </row>
    <row r="5" spans="1:20">
      <c r="A5" t="s">
        <v>40</v>
      </c>
      <c r="B5">
        <v>0</v>
      </c>
      <c r="C5">
        <v>1</v>
      </c>
      <c r="D5">
        <v>2</v>
      </c>
      <c r="E5">
        <v>3</v>
      </c>
    </row>
    <row r="6" spans="1:20">
      <c r="A6" t="s">
        <v>41</v>
      </c>
      <c r="B6" t="str">
        <f>IMPRODUCT(B5,B4)</f>
        <v>0</v>
      </c>
      <c r="C6" t="str">
        <f t="shared" ref="C6:E6" si="3">IMPRODUCT(C5,C4)</f>
        <v>0.184748448227205-0.375366869270902i</v>
      </c>
      <c r="D6" t="str">
        <f t="shared" si="3"/>
        <v>0.388325023108146+0.773514715337702i</v>
      </c>
      <c r="E6" t="str">
        <f t="shared" si="3"/>
        <v>1.28802144779815+0.523495547756028i</v>
      </c>
    </row>
    <row r="9" spans="1:20">
      <c r="N9" t="s">
        <v>66</v>
      </c>
    </row>
    <row r="10" spans="1:20">
      <c r="C10" s="1" t="s">
        <v>42</v>
      </c>
      <c r="D10" s="2"/>
      <c r="E10" s="2"/>
      <c r="F10" s="3"/>
      <c r="I10" s="1" t="s">
        <v>43</v>
      </c>
      <c r="J10" s="2"/>
      <c r="K10" s="2"/>
      <c r="L10" s="3"/>
      <c r="N10" s="1" t="s">
        <v>44</v>
      </c>
      <c r="O10" s="2"/>
      <c r="P10" s="2" t="s">
        <v>14</v>
      </c>
      <c r="Q10" s="3"/>
    </row>
    <row r="11" spans="1:20">
      <c r="B11" t="s">
        <v>45</v>
      </c>
      <c r="C11" s="4" t="s">
        <v>0</v>
      </c>
      <c r="D11" s="5" t="s">
        <v>46</v>
      </c>
      <c r="E11" s="5" t="s">
        <v>47</v>
      </c>
      <c r="F11" s="6" t="s">
        <v>48</v>
      </c>
      <c r="G11" t="s">
        <v>49</v>
      </c>
      <c r="I11" s="4" t="s">
        <v>1</v>
      </c>
      <c r="J11" s="5" t="s">
        <v>50</v>
      </c>
      <c r="K11" s="5" t="s">
        <v>51</v>
      </c>
      <c r="L11" s="6" t="s">
        <v>43</v>
      </c>
      <c r="M11" t="s">
        <v>52</v>
      </c>
      <c r="N11" s="4" t="s">
        <v>37</v>
      </c>
      <c r="O11" s="5" t="s">
        <v>38</v>
      </c>
      <c r="P11" s="5" t="s">
        <v>37</v>
      </c>
      <c r="Q11" s="6" t="s">
        <v>38</v>
      </c>
      <c r="R11" t="s">
        <v>26</v>
      </c>
    </row>
    <row r="12" spans="1:20">
      <c r="A12" t="s">
        <v>58</v>
      </c>
      <c r="B12" t="str">
        <f ca="1">IFERROR(IF($R12,$A12,$M12),$A12)</f>
        <v>0.821491650100691+0.290619225603787i</v>
      </c>
      <c r="C12" s="4" t="str">
        <f>$B$4</f>
        <v>-0.241085093736305-0.36886798175321i</v>
      </c>
      <c r="D12" s="5" t="str">
        <f t="shared" ref="D12:F13" ca="1" si="4">IMPRODUCT(C$4,IMPOWER($B12,C$5))</f>
        <v>0.260858136452536-0.254669297875192i</v>
      </c>
      <c r="E12" s="5" t="str">
        <f t="shared" ca="1" si="4"/>
        <v>-0.0700384729006203+0.321046496535018i</v>
      </c>
      <c r="F12" s="6" t="str">
        <f t="shared" ca="1" si="4"/>
        <v>0.0502654301843894+0.302490783093384i</v>
      </c>
      <c r="G12" t="str">
        <f ca="1">IMSUM(C12:F12)</f>
        <v>1.31838984174237E-16</v>
      </c>
      <c r="I12" s="4" t="str">
        <f>$C$6</f>
        <v>0.184748448227205-0.375366869270902i</v>
      </c>
      <c r="J12" s="5" t="str">
        <f ca="1">IMPRODUCT(D$6,IMPOWER($B12,C$5))</f>
        <v>0.0942075164439231+0.748290597378197i</v>
      </c>
      <c r="K12" s="5" t="str">
        <f ca="1">IMPRODUCT(E$6,IMPOWER($B12,D$5))</f>
        <v>0.510473709662755+0.924073756554704i</v>
      </c>
      <c r="L12" s="6" t="str">
        <f ca="1">IMSUM(I12:K12)</f>
        <v>0.789429674333883+1.296997484662i</v>
      </c>
      <c r="M12" t="str">
        <f ca="1">IMSUB($B12,IMDIV($G12,$L12))</f>
        <v>0.821491650100691+0.290619225603787i</v>
      </c>
      <c r="N12" s="11">
        <f ca="1">IMREAL($B12)</f>
        <v>0.82149165010069103</v>
      </c>
      <c r="O12" s="12">
        <f ca="1">IMAGINARY($B12)</f>
        <v>0.290619225603787</v>
      </c>
      <c r="P12" s="12">
        <f ca="1">IMREAL($G12)</f>
        <v>1.3183898417423699E-16</v>
      </c>
      <c r="Q12" s="13">
        <f ca="1">IMAGINARY($G12)</f>
        <v>0</v>
      </c>
      <c r="R12" t="b">
        <v>0</v>
      </c>
      <c r="T12" t="s">
        <v>67</v>
      </c>
    </row>
    <row r="13" spans="1:20">
      <c r="A13" s="7" t="s">
        <v>53</v>
      </c>
      <c r="B13" t="str">
        <f t="shared" ref="B13:B16" ca="1" si="5">IFERROR(IF($R13,$A13,$M13),$A13)</f>
        <v>-0.526221093886851+0.40321879370396i</v>
      </c>
      <c r="C13" s="4" t="str">
        <f t="shared" ref="C13:C16" si="6">$B$4</f>
        <v>-0.241085093736305-0.36886798175321i</v>
      </c>
      <c r="D13" s="5" t="str">
        <f t="shared" ca="1" si="4"/>
        <v>0.0541364457038271+0.272020010989469i</v>
      </c>
      <c r="E13" s="5" t="str">
        <f t="shared" ca="1" si="4"/>
        <v>0.186323369067437-0.0381803154014888i</v>
      </c>
      <c r="F13" s="6" t="str">
        <f t="shared" ca="1" si="4"/>
        <v>0.000625278965041241+0.13502828616523i</v>
      </c>
      <c r="G13" t="str">
        <f ca="1">IMSUM(C13:F13)</f>
        <v>3.25802752831894E-16+1.66533453693773E-16i</v>
      </c>
      <c r="I13" s="4" t="str">
        <f t="shared" ref="I13:I16" si="7">$C$6</f>
        <v>0.184748448227205-0.375366869270902i</v>
      </c>
      <c r="J13" s="5" t="str">
        <f ca="1">IMPRODUCT(D$6,IMPOWER($B13,C$5))</f>
        <v>-0.516240488874335-0.250459812259853i</v>
      </c>
      <c r="K13" s="5" t="str">
        <f ca="1">IMPRODUCT(E$6,IMPOWER($B13,D$5))</f>
        <v>0.369403700680533-0.486742828999138i</v>
      </c>
      <c r="L13" s="6" t="str">
        <f ca="1">IMSUM(I13:K13)</f>
        <v>0.037911660033403-1.11256951052989i</v>
      </c>
      <c r="M13" t="str">
        <f ca="1">IMSUB($B13,IMDIV($G13,$L13))</f>
        <v>-0.526221093886851+0.40321879370396i</v>
      </c>
      <c r="N13" s="11">
        <f ca="1">IMREAL($B13)</f>
        <v>-0.52622109388685101</v>
      </c>
      <c r="O13" s="12">
        <f ca="1">IMAGINARY($B13)</f>
        <v>0.40321879370396002</v>
      </c>
      <c r="P13" s="12">
        <f ca="1">IMREAL($G13)</f>
        <v>3.2580275283189398E-16</v>
      </c>
      <c r="Q13" s="13">
        <f ca="1">IMAGINARY($G13)</f>
        <v>1.6653345369377299E-16</v>
      </c>
      <c r="R13" t="b">
        <v>0</v>
      </c>
      <c r="T13" t="s">
        <v>68</v>
      </c>
    </row>
    <row r="14" spans="1:20">
      <c r="A14" t="s">
        <v>54</v>
      </c>
      <c r="B14" t="str">
        <f t="shared" ca="1" si="5"/>
        <v>0.821491650100691+0.290619225603787i</v>
      </c>
      <c r="C14" s="4" t="str">
        <f t="shared" si="6"/>
        <v>-0.241085093736305-0.36886798175321i</v>
      </c>
      <c r="D14" s="5" t="str">
        <f t="shared" ref="D14:F14" ca="1" si="8">IMPRODUCT(C$4,IMPOWER($B14,C$5))</f>
        <v>0.260858136452536-0.254669297875192i</v>
      </c>
      <c r="E14" s="5" t="str">
        <f t="shared" ca="1" si="8"/>
        <v>-0.0700384729006203+0.321046496535018i</v>
      </c>
      <c r="F14" s="6" t="str">
        <f t="shared" ca="1" si="8"/>
        <v>0.0502654301843894+0.302490783093384i</v>
      </c>
      <c r="G14" t="str">
        <f t="shared" ref="G14:G15" ca="1" si="9">IMSUM(C14:F14)</f>
        <v>1.31838984174237E-16</v>
      </c>
      <c r="I14" s="4" t="str">
        <f t="shared" si="7"/>
        <v>0.184748448227205-0.375366869270902i</v>
      </c>
      <c r="J14" s="5" t="str">
        <f t="shared" ref="J14:J15" ca="1" si="10">IMPRODUCT(D$6,IMPOWER($B14,C$5))</f>
        <v>0.0942075164439231+0.748290597378197i</v>
      </c>
      <c r="K14" s="5" t="str">
        <f t="shared" ref="K14:K15" ca="1" si="11">IMPRODUCT(E$6,IMPOWER($B14,D$5))</f>
        <v>0.510473709662755+0.924073756554704i</v>
      </c>
      <c r="L14" s="6" t="str">
        <f t="shared" ref="L14:L15" ca="1" si="12">IMSUM(I14:K14)</f>
        <v>0.789429674333883+1.296997484662i</v>
      </c>
      <c r="M14" t="str">
        <f t="shared" ref="M14:M15" ca="1" si="13">IMSUB($B14,IMDIV($G14,$L14))</f>
        <v>0.821491650100691+0.290619225603787i</v>
      </c>
      <c r="N14" s="11">
        <f t="shared" ref="N14:N15" ca="1" si="14">IMREAL($B14)</f>
        <v>0.82149165010069103</v>
      </c>
      <c r="O14" s="12">
        <f t="shared" ref="O14:O15" ca="1" si="15">IMAGINARY($B14)</f>
        <v>0.290619225603787</v>
      </c>
      <c r="P14" s="12">
        <f t="shared" ref="P14:P15" ca="1" si="16">IMREAL($G14)</f>
        <v>1.3183898417423699E-16</v>
      </c>
      <c r="Q14" s="13">
        <f t="shared" ref="Q14:Q15" ca="1" si="17">IMAGINARY($G14)</f>
        <v>0</v>
      </c>
      <c r="R14" t="b">
        <v>0</v>
      </c>
      <c r="T14" t="s">
        <v>69</v>
      </c>
    </row>
    <row r="15" spans="1:20">
      <c r="A15" t="s">
        <v>56</v>
      </c>
      <c r="B15" t="str">
        <f t="shared" ca="1" si="5"/>
        <v>-0.526221093886851+0.40321879370396i</v>
      </c>
      <c r="C15" s="4" t="str">
        <f t="shared" si="6"/>
        <v>-0.241085093736305-0.36886798175321i</v>
      </c>
      <c r="D15" s="5" t="str">
        <f t="shared" ref="D15:F15" ca="1" si="18">IMPRODUCT(C$4,IMPOWER($B15,C$5))</f>
        <v>0.0541364457038271+0.272020010989469i</v>
      </c>
      <c r="E15" s="5" t="str">
        <f t="shared" ca="1" si="18"/>
        <v>0.186323369067437-0.0381803154014888i</v>
      </c>
      <c r="F15" s="6" t="str">
        <f t="shared" ca="1" si="18"/>
        <v>0.000625278965041241+0.13502828616523i</v>
      </c>
      <c r="G15" t="str">
        <f t="shared" ca="1" si="9"/>
        <v>3.25802752831894E-16+1.66533453693773E-16i</v>
      </c>
      <c r="I15" s="4" t="str">
        <f t="shared" si="7"/>
        <v>0.184748448227205-0.375366869270902i</v>
      </c>
      <c r="J15" s="5" t="str">
        <f t="shared" ca="1" si="10"/>
        <v>-0.516240488874335-0.250459812259853i</v>
      </c>
      <c r="K15" s="5" t="str">
        <f t="shared" ca="1" si="11"/>
        <v>0.369403700680533-0.486742828999138i</v>
      </c>
      <c r="L15" s="6" t="str">
        <f t="shared" ca="1" si="12"/>
        <v>0.037911660033403-1.11256951052989i</v>
      </c>
      <c r="M15" t="str">
        <f t="shared" ca="1" si="13"/>
        <v>-0.526221093886851+0.40321879370396i</v>
      </c>
      <c r="N15" s="11">
        <f t="shared" ca="1" si="14"/>
        <v>-0.52622109388685101</v>
      </c>
      <c r="O15" s="12">
        <f t="shared" ca="1" si="15"/>
        <v>0.40321879370396002</v>
      </c>
      <c r="P15" s="12">
        <f t="shared" ca="1" si="16"/>
        <v>3.2580275283189398E-16</v>
      </c>
      <c r="Q15" s="13">
        <f t="shared" ca="1" si="17"/>
        <v>1.6653345369377299E-16</v>
      </c>
      <c r="R15" t="b">
        <v>0</v>
      </c>
      <c r="T15" t="s">
        <v>70</v>
      </c>
    </row>
    <row r="16" spans="1:20">
      <c r="A16" s="7" t="s">
        <v>57</v>
      </c>
      <c r="B16" t="str">
        <f t="shared" ca="1" si="5"/>
        <v>-0.526221093886851+0.40321879370396i</v>
      </c>
      <c r="C16" s="8" t="str">
        <f t="shared" si="6"/>
        <v>-0.241085093736305-0.36886798175321i</v>
      </c>
      <c r="D16" s="9" t="str">
        <f ca="1">IMPRODUCT(C$4,IMPOWER($B16,C$5))</f>
        <v>0.0541364457038271+0.272020010989469i</v>
      </c>
      <c r="E16" s="9" t="str">
        <f ca="1">IMPRODUCT(D$4,IMPOWER($B16,D$5))</f>
        <v>0.186323369067437-0.0381803154014888i</v>
      </c>
      <c r="F16" s="10" t="str">
        <f ca="1">IMPRODUCT(E$4,IMPOWER($B16,E$5))</f>
        <v>0.000625278965041241+0.13502828616523i</v>
      </c>
      <c r="G16" t="str">
        <f ca="1">IMSUM(C16:F16)</f>
        <v>3.25802752831894E-16+1.66533453693773E-16i</v>
      </c>
      <c r="I16" s="8" t="str">
        <f t="shared" si="7"/>
        <v>0.184748448227205-0.375366869270902i</v>
      </c>
      <c r="J16" s="9" t="str">
        <f ca="1">IMPRODUCT(D$6,IMPOWER($B16,C$5))</f>
        <v>-0.516240488874335-0.250459812259853i</v>
      </c>
      <c r="K16" s="9" t="str">
        <f ca="1">IMPRODUCT(E$6,IMPOWER($B16,D$5))</f>
        <v>0.369403700680533-0.486742828999138i</v>
      </c>
      <c r="L16" s="10" t="str">
        <f ca="1">IMSUM(I16:K16)</f>
        <v>0.037911660033403-1.11256951052989i</v>
      </c>
      <c r="M16" t="str">
        <f ca="1">IMSUB($B16,IMDIV($G16,$L16))</f>
        <v>-0.526221093886851+0.40321879370396i</v>
      </c>
      <c r="N16" s="14">
        <f ca="1">IMREAL($B16)</f>
        <v>-0.52622109388685101</v>
      </c>
      <c r="O16" s="15">
        <f ca="1">IMAGINARY($B16)</f>
        <v>0.40321879370396002</v>
      </c>
      <c r="P16" s="15">
        <f ca="1">IMREAL($G16)</f>
        <v>3.2580275283189398E-16</v>
      </c>
      <c r="Q16" s="16">
        <f ca="1">IMAGINARY($G16)</f>
        <v>1.6653345369377299E-16</v>
      </c>
      <c r="R16" t="b">
        <v>0</v>
      </c>
    </row>
    <row r="21" spans="1:2">
      <c r="A21" t="s">
        <v>60</v>
      </c>
    </row>
    <row r="22" spans="1:2">
      <c r="A22" t="s">
        <v>61</v>
      </c>
    </row>
    <row r="24" spans="1:2">
      <c r="A24" t="s">
        <v>62</v>
      </c>
      <c r="B24" t="s">
        <v>63</v>
      </c>
    </row>
    <row r="25" spans="1:2">
      <c r="A25">
        <f>-$B$2</f>
        <v>0.24108509373630471</v>
      </c>
      <c r="B25" t="str">
        <f>IMPOWER(A25,1/$E$5)</f>
        <v>0.622381659508383</v>
      </c>
    </row>
    <row r="27" spans="1:2">
      <c r="A27" t="s">
        <v>64</v>
      </c>
    </row>
    <row r="28" spans="1:2">
      <c r="A28" t="s">
        <v>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real</vt:lpstr>
      <vt:lpstr>complex</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Dad</cp:lastModifiedBy>
  <dcterms:created xsi:type="dcterms:W3CDTF">2015-10-30T15:25:22Z</dcterms:created>
  <dcterms:modified xsi:type="dcterms:W3CDTF">2016-02-13T18:52:22Z</dcterms:modified>
</cp:coreProperties>
</file>